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CoreBudget 00" sheetId="1" r:id="rId1"/>
    <sheet name="00 Forecast Income  " sheetId="2" r:id="rId2"/>
  </sheets>
  <definedNames>
    <definedName name="_xlnm.Print_Area" localSheetId="1">'00 Forecast Income  '!$A$1:$E$47</definedName>
    <definedName name="_xlnm.Print_Area" localSheetId="0">'CoreBudget 00'!$B$1:$H$57</definedName>
    <definedName name="_xlnm.Print_Titles" localSheetId="0">'CoreBudget 00'!$7:$9</definedName>
  </definedNames>
  <calcPr fullCalcOnLoad="1"/>
</workbook>
</file>

<file path=xl/comments1.xml><?xml version="1.0" encoding="utf-8"?>
<comments xmlns="http://schemas.openxmlformats.org/spreadsheetml/2006/main">
  <authors>
    <author>Ibrahim Shaame - Ramsar</author>
  </authors>
  <commentList>
    <comment ref="F22" authorId="0">
      <text>
        <r>
          <rPr>
            <b/>
            <sz val="8"/>
            <rFont val="Tahoma"/>
            <family val="0"/>
          </rPr>
          <t>Ibrahim Shaame - Ramsar:</t>
        </r>
        <r>
          <rPr>
            <sz val="8"/>
            <rFont val="Tahoma"/>
            <family val="0"/>
          </rPr>
          <t xml:space="preserve">
4'320.70 is R.D'Cruz attendance to Subregional Consultation in Manila</t>
        </r>
      </text>
    </comment>
  </commentList>
</comments>
</file>

<file path=xl/sharedStrings.xml><?xml version="1.0" encoding="utf-8"?>
<sst xmlns="http://schemas.openxmlformats.org/spreadsheetml/2006/main" count="115" uniqueCount="87">
  <si>
    <t>RAMSAR CONVENTION BUREAU</t>
  </si>
  <si>
    <t>(in Swiss Francs)</t>
  </si>
  <si>
    <t>INCOME</t>
  </si>
  <si>
    <t>Voluntary contributions - USA</t>
  </si>
  <si>
    <t xml:space="preserve">Swiss tax rebate </t>
  </si>
  <si>
    <t xml:space="preserve">   (on non-Swiss employees)</t>
  </si>
  <si>
    <t>Interest</t>
  </si>
  <si>
    <t>Administration fee [1]</t>
  </si>
  <si>
    <t xml:space="preserve">   Small Grants Fund </t>
  </si>
  <si>
    <t xml:space="preserve">   Wetlands for the Future  </t>
  </si>
  <si>
    <t xml:space="preserve">   Swiss Grant</t>
  </si>
  <si>
    <t>Project cross charges (staff time) [2]</t>
  </si>
  <si>
    <t xml:space="preserve"> </t>
  </si>
  <si>
    <t>TOTAL  INCOME</t>
  </si>
  <si>
    <t>Notes</t>
  </si>
  <si>
    <t xml:space="preserve">[1] Ten per cent administration fee approved by the 10th Meeting of the </t>
  </si>
  <si>
    <t xml:space="preserve">     Standing Committee (St Petersburg Beach, USA, 5-9 November 1991)</t>
  </si>
  <si>
    <t xml:space="preserve">      and levied on all allocations from the Small Grants Fund for Wetland </t>
  </si>
  <si>
    <t xml:space="preserve">     Conservation and Wise Use to cover staff time devoted to administering</t>
  </si>
  <si>
    <t xml:space="preserve">     the Fund.</t>
  </si>
  <si>
    <t xml:space="preserve">[2] Bureau staff paid out of the core budget working on projects </t>
  </si>
  <si>
    <t xml:space="preserve">     which have earmarked funds (project administration).</t>
  </si>
  <si>
    <t xml:space="preserve">Ramsar CORE BUDGET  </t>
  </si>
  <si>
    <t>Approved*</t>
  </si>
  <si>
    <t>Actual</t>
  </si>
  <si>
    <t>Forecast</t>
  </si>
  <si>
    <t>Budget</t>
  </si>
  <si>
    <t>Expenditures</t>
  </si>
  <si>
    <t>at 17.09.98</t>
  </si>
  <si>
    <t>Lines</t>
  </si>
  <si>
    <t>EXPENDITURES</t>
  </si>
  <si>
    <t>STAFF COSTS</t>
  </si>
  <si>
    <t>a)</t>
  </si>
  <si>
    <t>Salaries and social charges</t>
  </si>
  <si>
    <t>b)</t>
  </si>
  <si>
    <t>Staff position funded from overheads on projects</t>
  </si>
  <si>
    <t>c)</t>
  </si>
  <si>
    <t xml:space="preserve">Staff Hiring/Departure costs </t>
  </si>
  <si>
    <t>SCIENTIFIC AND TECHNICAL SERVICES</t>
  </si>
  <si>
    <t>Ramsar Database</t>
  </si>
  <si>
    <t>Management Guidance Procedure</t>
  </si>
  <si>
    <t>Consultants</t>
  </si>
  <si>
    <t>TRAVEL ON OFFICIAL BUSINESS (International)</t>
  </si>
  <si>
    <t>PURCHASE &amp; MAINTENANCE OF EQUIPMENT/</t>
  </si>
  <si>
    <t>OFFICE SUPPLIES (including depreciation)</t>
  </si>
  <si>
    <t>ADMINISTRATIVE SERVICES &amp; OPERATING COSTS</t>
  </si>
  <si>
    <t>IUCN Services</t>
  </si>
  <si>
    <t>Operating Costs</t>
  </si>
  <si>
    <t>COMMUNICATIONS AND REPORTING</t>
  </si>
  <si>
    <t>Publications</t>
  </si>
  <si>
    <t>Newsletter</t>
  </si>
  <si>
    <t>STANDING COMMITTEE &amp; OTHER COMMITTEES</t>
  </si>
  <si>
    <t>Standing Committee delegate support</t>
  </si>
  <si>
    <t>STRP members' support</t>
  </si>
  <si>
    <t>Regional representatives' support</t>
  </si>
  <si>
    <t>d)</t>
  </si>
  <si>
    <t>Standing Committee chair fund</t>
  </si>
  <si>
    <t>CONFERENCE OF THE PARTIES</t>
  </si>
  <si>
    <t>Cost of the conference</t>
  </si>
  <si>
    <t>Conference delegate support</t>
  </si>
  <si>
    <t>RAMSAR SMALL GRANTS FUND</t>
  </si>
  <si>
    <t>RESERVE FUND</t>
  </si>
  <si>
    <t>BAD DEBT PROVISION</t>
  </si>
  <si>
    <t>EXCHANGE GAIN/LOSS &amp; MISCELLANEOUS</t>
  </si>
  <si>
    <t>TOTAL CORE BUDGET</t>
  </si>
  <si>
    <t>*Approved by the Standing Committee</t>
  </si>
  <si>
    <t>SC25-22</t>
  </si>
  <si>
    <t>Expenditures at 31.08.2000</t>
  </si>
  <si>
    <t>and Forecast to 31.12.2000</t>
  </si>
  <si>
    <t>(to 31 August 2000)</t>
  </si>
  <si>
    <t>to 31.12.00</t>
  </si>
  <si>
    <t>Ramsar Outreach Programme</t>
  </si>
  <si>
    <t>FORECAST OF CORE INCOME  FOR 2000</t>
  </si>
  <si>
    <t>AT 31.08.00</t>
  </si>
  <si>
    <t xml:space="preserve">2000                    APPROVED BUDGET  </t>
  </si>
  <si>
    <t>FORECAST INCOME TO 31.12.00</t>
  </si>
  <si>
    <t>2000 contributions</t>
  </si>
  <si>
    <t>INCOME AT 31.08.00</t>
  </si>
  <si>
    <t>Others</t>
  </si>
  <si>
    <t>Temporary Staff</t>
  </si>
  <si>
    <t>I will have to confirm with Paulette tomorrow Morning</t>
  </si>
  <si>
    <t>With current trend of the US Dollar, we can reasonably expect an exchange gain but the end of the year. I therefore leave the approved Budget item as is</t>
  </si>
  <si>
    <t>I just cannot understand why the "Approved Budget Forecast" is 3,436,972 instead of 3,045,000 as in the COP7 Resolution</t>
  </si>
  <si>
    <t>Development Officer</t>
  </si>
  <si>
    <t>e)</t>
  </si>
  <si>
    <t>Sub Totals</t>
  </si>
  <si>
    <t>Allocation from 1999 Surplus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</si>
</sst>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0.0"/>
    <numFmt numFmtId="176" formatCode="_(* #,##0.000_);_(* \(#,##0.000\);_(* &quot;-&quot;??_);_(@_)"/>
    <numFmt numFmtId="177" formatCode="_(* #,##0.0000_);_(* \(#,##0.0000\);_(* &quot;-&quot;??_)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Garamond"/>
      <family val="1"/>
    </font>
    <font>
      <b/>
      <sz val="12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4"/>
      <name val="Arial"/>
      <family val="0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4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5" fillId="0" borderId="0" xfId="0" applyFont="1" applyAlignment="1">
      <alignment/>
    </xf>
    <xf numFmtId="0" fontId="1" fillId="2" borderId="4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1" fillId="0" borderId="0" xfId="0" applyFont="1" applyAlignment="1">
      <alignment/>
    </xf>
    <xf numFmtId="0" fontId="0" fillId="2" borderId="4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73" fontId="0" fillId="0" borderId="0" xfId="15" applyNumberFormat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5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5" xfId="0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17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3" fontId="0" fillId="0" borderId="2" xfId="0" applyNumberFormat="1" applyBorder="1" applyAlignment="1">
      <alignment/>
    </xf>
    <xf numFmtId="173" fontId="0" fillId="0" borderId="3" xfId="0" applyNumberFormat="1" applyBorder="1" applyAlignment="1">
      <alignment/>
    </xf>
    <xf numFmtId="0" fontId="0" fillId="0" borderId="11" xfId="0" applyBorder="1" applyAlignment="1">
      <alignment/>
    </xf>
    <xf numFmtId="3" fontId="0" fillId="2" borderId="12" xfId="0" applyNumberFormat="1" applyFill="1" applyBorder="1" applyAlignment="1">
      <alignment horizontal="center"/>
    </xf>
    <xf numFmtId="3" fontId="1" fillId="2" borderId="13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3" fontId="0" fillId="2" borderId="12" xfId="0" applyNumberFormat="1" applyFill="1" applyBorder="1" applyAlignment="1">
      <alignment/>
    </xf>
    <xf numFmtId="3" fontId="4" fillId="2" borderId="14" xfId="0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8" fillId="2" borderId="15" xfId="0" applyNumberFormat="1" applyFont="1" applyFill="1" applyBorder="1" applyAlignment="1">
      <alignment horizontal="centerContinuous"/>
    </xf>
    <xf numFmtId="3" fontId="1" fillId="2" borderId="0" xfId="0" applyNumberFormat="1" applyFont="1" applyFill="1" applyBorder="1" applyAlignment="1">
      <alignment horizontal="centerContinuous"/>
    </xf>
    <xf numFmtId="3" fontId="0" fillId="2" borderId="0" xfId="0" applyNumberFormat="1" applyFill="1" applyBorder="1" applyAlignment="1">
      <alignment horizontal="centerContinuous"/>
    </xf>
    <xf numFmtId="3" fontId="0" fillId="2" borderId="16" xfId="0" applyNumberFormat="1" applyFill="1" applyBorder="1" applyAlignment="1">
      <alignment horizontal="centerContinuous"/>
    </xf>
    <xf numFmtId="3" fontId="5" fillId="2" borderId="15" xfId="0" applyNumberFormat="1" applyFont="1" applyFill="1" applyBorder="1" applyAlignment="1">
      <alignment horizontal="centerContinuous"/>
    </xf>
    <xf numFmtId="3" fontId="5" fillId="2" borderId="0" xfId="0" applyNumberFormat="1" applyFont="1" applyFill="1" applyBorder="1" applyAlignment="1">
      <alignment horizontal="centerContinuous"/>
    </xf>
    <xf numFmtId="3" fontId="9" fillId="2" borderId="0" xfId="0" applyNumberFormat="1" applyFont="1" applyFill="1" applyBorder="1" applyAlignment="1">
      <alignment horizontal="centerContinuous"/>
    </xf>
    <xf numFmtId="3" fontId="9" fillId="2" borderId="16" xfId="0" applyNumberFormat="1" applyFont="1" applyFill="1" applyBorder="1" applyAlignment="1">
      <alignment horizontal="centerContinuous"/>
    </xf>
    <xf numFmtId="3" fontId="9" fillId="0" borderId="0" xfId="0" applyNumberFormat="1" applyFont="1" applyAlignment="1">
      <alignment/>
    </xf>
    <xf numFmtId="3" fontId="9" fillId="2" borderId="16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3" fontId="1" fillId="0" borderId="19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11" fillId="0" borderId="1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/>
    </xf>
    <xf numFmtId="3" fontId="11" fillId="0" borderId="1" xfId="15" applyNumberFormat="1" applyFont="1" applyBorder="1" applyAlignment="1">
      <alignment/>
    </xf>
    <xf numFmtId="3" fontId="11" fillId="0" borderId="20" xfId="15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37" fontId="12" fillId="0" borderId="0" xfId="0" applyNumberFormat="1" applyFont="1" applyAlignment="1">
      <alignment horizontal="left"/>
    </xf>
    <xf numFmtId="3" fontId="0" fillId="0" borderId="1" xfId="15" applyNumberFormat="1" applyBorder="1" applyAlignment="1">
      <alignment/>
    </xf>
    <xf numFmtId="3" fontId="0" fillId="0" borderId="20" xfId="15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15" applyNumberFormat="1" applyBorder="1" applyAlignment="1">
      <alignment/>
    </xf>
    <xf numFmtId="3" fontId="0" fillId="0" borderId="22" xfId="15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11" fillId="0" borderId="25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26" xfId="0" applyNumberFormat="1" applyBorder="1" applyAlignment="1">
      <alignment horizontal="center"/>
    </xf>
    <xf numFmtId="3" fontId="1" fillId="0" borderId="27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1" fillId="0" borderId="26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10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 horizontal="left" indent="1"/>
    </xf>
    <xf numFmtId="3" fontId="1" fillId="0" borderId="22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11" sqref="H11"/>
    </sheetView>
  </sheetViews>
  <sheetFormatPr defaultColWidth="9.140625" defaultRowHeight="12.75"/>
  <cols>
    <col min="1" max="1" width="5.57421875" style="126" hidden="1" customWidth="1"/>
    <col min="2" max="2" width="2.421875" style="88" customWidth="1"/>
    <col min="3" max="3" width="2.140625" style="128" customWidth="1"/>
    <col min="4" max="4" width="36.57421875" style="54" customWidth="1"/>
    <col min="5" max="5" width="8.8515625" style="54" customWidth="1"/>
    <col min="6" max="6" width="14.57421875" style="54" customWidth="1"/>
    <col min="7" max="7" width="10.00390625" style="54" hidden="1" customWidth="1"/>
    <col min="8" max="8" width="10.00390625" style="54" customWidth="1"/>
    <col min="9" max="16384" width="7.57421875" style="54" customWidth="1"/>
  </cols>
  <sheetData>
    <row r="1" spans="1:8" ht="20.25" customHeight="1">
      <c r="A1" s="49"/>
      <c r="B1" s="50"/>
      <c r="C1" s="51"/>
      <c r="D1" s="52"/>
      <c r="E1" s="52"/>
      <c r="F1" s="52"/>
      <c r="G1" s="52"/>
      <c r="H1" s="53" t="s">
        <v>66</v>
      </c>
    </row>
    <row r="2" spans="1:8" ht="18">
      <c r="A2" s="55"/>
      <c r="B2" s="56" t="s">
        <v>22</v>
      </c>
      <c r="C2" s="57"/>
      <c r="D2" s="58"/>
      <c r="E2" s="58"/>
      <c r="F2" s="58"/>
      <c r="G2" s="58"/>
      <c r="H2" s="59"/>
    </row>
    <row r="3" spans="1:8" s="64" customFormat="1" ht="15.75">
      <c r="A3" s="55"/>
      <c r="B3" s="60" t="s">
        <v>67</v>
      </c>
      <c r="C3" s="61"/>
      <c r="D3" s="62"/>
      <c r="E3" s="62"/>
      <c r="F3" s="62"/>
      <c r="G3" s="62"/>
      <c r="H3" s="63"/>
    </row>
    <row r="4" spans="1:8" s="64" customFormat="1" ht="15.75">
      <c r="A4" s="55"/>
      <c r="B4" s="60" t="s">
        <v>68</v>
      </c>
      <c r="C4" s="61"/>
      <c r="D4" s="62"/>
      <c r="E4" s="62"/>
      <c r="F4" s="62"/>
      <c r="G4" s="62"/>
      <c r="H4" s="63"/>
    </row>
    <row r="5" spans="1:8" s="64" customFormat="1" ht="15.75">
      <c r="A5" s="61"/>
      <c r="B5" s="60"/>
      <c r="C5" s="61"/>
      <c r="D5" s="62"/>
      <c r="E5" s="62"/>
      <c r="F5" s="62"/>
      <c r="G5" s="62"/>
      <c r="H5" s="65"/>
    </row>
    <row r="6" spans="1:8" s="73" customFormat="1" ht="12.75">
      <c r="A6" s="66"/>
      <c r="B6" s="67"/>
      <c r="C6" s="68"/>
      <c r="D6" s="69"/>
      <c r="E6" s="70" t="s">
        <v>23</v>
      </c>
      <c r="F6" s="71" t="s">
        <v>24</v>
      </c>
      <c r="G6" s="71" t="s">
        <v>24</v>
      </c>
      <c r="H6" s="72" t="s">
        <v>25</v>
      </c>
    </row>
    <row r="7" spans="1:8" s="78" customFormat="1" ht="12.75">
      <c r="A7" s="74" t="s">
        <v>26</v>
      </c>
      <c r="B7" s="75"/>
      <c r="C7" s="71"/>
      <c r="D7" s="76"/>
      <c r="E7" s="71" t="s">
        <v>26</v>
      </c>
      <c r="F7" s="74" t="s">
        <v>27</v>
      </c>
      <c r="G7" s="74" t="s">
        <v>28</v>
      </c>
      <c r="H7" s="77" t="s">
        <v>27</v>
      </c>
    </row>
    <row r="8" spans="1:8" s="78" customFormat="1" ht="13.5" thickBot="1">
      <c r="A8" s="79" t="s">
        <v>29</v>
      </c>
      <c r="B8" s="80"/>
      <c r="C8" s="81"/>
      <c r="D8" s="82" t="s">
        <v>30</v>
      </c>
      <c r="E8" s="81" t="s">
        <v>25</v>
      </c>
      <c r="F8" s="83" t="s">
        <v>69</v>
      </c>
      <c r="G8" s="84"/>
      <c r="H8" s="85" t="s">
        <v>70</v>
      </c>
    </row>
    <row r="9" spans="1:8" ht="13.5" thickTop="1">
      <c r="A9" s="86"/>
      <c r="B9" s="87"/>
      <c r="C9" s="88"/>
      <c r="D9" s="89"/>
      <c r="E9" s="89"/>
      <c r="F9" s="89"/>
      <c r="G9" s="89"/>
      <c r="H9" s="90"/>
    </row>
    <row r="10" spans="1:8" ht="12.75">
      <c r="A10" s="91"/>
      <c r="B10" s="92">
        <v>1</v>
      </c>
      <c r="C10" s="93" t="s">
        <v>31</v>
      </c>
      <c r="D10" s="94"/>
      <c r="E10" s="95"/>
      <c r="F10" s="95"/>
      <c r="G10" s="95"/>
      <c r="H10" s="96"/>
    </row>
    <row r="11" spans="1:8" s="101" customFormat="1" ht="12">
      <c r="A11" s="97">
        <v>251</v>
      </c>
      <c r="B11" s="98"/>
      <c r="C11" s="93" t="s">
        <v>32</v>
      </c>
      <c r="D11" s="94" t="s">
        <v>33</v>
      </c>
      <c r="E11" s="94">
        <v>1951402</v>
      </c>
      <c r="F11" s="94">
        <f>1215822.5-14278.15</f>
        <v>1201544.35</v>
      </c>
      <c r="G11" s="99">
        <v>1060262</v>
      </c>
      <c r="H11" s="100">
        <f>1916478.73-71573.64</f>
        <v>1844905.09</v>
      </c>
    </row>
    <row r="12" spans="1:9" s="101" customFormat="1" ht="12">
      <c r="A12" s="97">
        <v>251</v>
      </c>
      <c r="B12" s="98"/>
      <c r="C12" s="93" t="s">
        <v>34</v>
      </c>
      <c r="D12" s="94" t="s">
        <v>35</v>
      </c>
      <c r="E12" s="94">
        <v>130570</v>
      </c>
      <c r="F12" s="94">
        <v>82196.2</v>
      </c>
      <c r="G12" s="99"/>
      <c r="H12" s="100">
        <v>117737.86</v>
      </c>
      <c r="I12" s="102"/>
    </row>
    <row r="13" spans="1:9" s="101" customFormat="1" ht="12">
      <c r="A13" s="97"/>
      <c r="B13" s="98"/>
      <c r="C13" s="93" t="s">
        <v>36</v>
      </c>
      <c r="D13" s="94" t="s">
        <v>83</v>
      </c>
      <c r="E13" s="94"/>
      <c r="F13" s="94">
        <v>14278.15</v>
      </c>
      <c r="G13" s="99"/>
      <c r="H13" s="100">
        <v>71573.64</v>
      </c>
      <c r="I13" s="102"/>
    </row>
    <row r="14" spans="1:9" s="101" customFormat="1" ht="13.5">
      <c r="A14" s="97">
        <v>261</v>
      </c>
      <c r="B14" s="98"/>
      <c r="C14" s="93" t="s">
        <v>55</v>
      </c>
      <c r="D14" s="94" t="s">
        <v>37</v>
      </c>
      <c r="E14" s="94">
        <v>50000</v>
      </c>
      <c r="F14" s="94">
        <f>178098.83-5052.1-31169.65</f>
        <v>141877.08</v>
      </c>
      <c r="G14" s="99">
        <v>33515</v>
      </c>
      <c r="H14" s="100">
        <v>145000</v>
      </c>
      <c r="I14" s="103"/>
    </row>
    <row r="15" spans="1:9" s="101" customFormat="1" ht="14.25" thickBot="1">
      <c r="A15" s="97"/>
      <c r="B15" s="98"/>
      <c r="C15" s="93" t="s">
        <v>84</v>
      </c>
      <c r="D15" s="94" t="s">
        <v>79</v>
      </c>
      <c r="E15" s="94"/>
      <c r="F15" s="94">
        <v>99697.7</v>
      </c>
      <c r="G15" s="99"/>
      <c r="H15" s="100">
        <v>124345.73</v>
      </c>
      <c r="I15" s="103"/>
    </row>
    <row r="16" spans="1:9" s="101" customFormat="1" ht="13.5">
      <c r="A16" s="97"/>
      <c r="B16" s="98"/>
      <c r="C16" s="93"/>
      <c r="D16" s="94" t="s">
        <v>85</v>
      </c>
      <c r="E16" s="131">
        <f>SUM(E11:E15)</f>
        <v>2131972</v>
      </c>
      <c r="F16" s="94"/>
      <c r="G16" s="99"/>
      <c r="H16" s="132">
        <f>SUM(H11:H15)</f>
        <v>2303562.32</v>
      </c>
      <c r="I16" s="103"/>
    </row>
    <row r="17" spans="1:8" ht="12.75">
      <c r="A17" s="91"/>
      <c r="B17" s="92"/>
      <c r="C17" s="93"/>
      <c r="D17" s="94"/>
      <c r="E17" s="95"/>
      <c r="F17" s="95"/>
      <c r="G17" s="104"/>
      <c r="H17" s="105"/>
    </row>
    <row r="18" spans="1:8" ht="12.75">
      <c r="A18" s="91"/>
      <c r="B18" s="92">
        <v>2</v>
      </c>
      <c r="C18" s="93" t="s">
        <v>38</v>
      </c>
      <c r="D18" s="94"/>
      <c r="E18" s="95"/>
      <c r="F18" s="95"/>
      <c r="G18" s="104"/>
      <c r="H18" s="105"/>
    </row>
    <row r="19" spans="1:8" s="101" customFormat="1" ht="12">
      <c r="A19" s="97">
        <v>501</v>
      </c>
      <c r="B19" s="98"/>
      <c r="C19" s="93" t="s">
        <v>32</v>
      </c>
      <c r="D19" s="94" t="s">
        <v>39</v>
      </c>
      <c r="E19" s="94">
        <v>135000</v>
      </c>
      <c r="F19" s="94">
        <v>135000</v>
      </c>
      <c r="G19" s="99">
        <v>55000</v>
      </c>
      <c r="H19" s="100">
        <v>135000</v>
      </c>
    </row>
    <row r="20" spans="1:8" s="101" customFormat="1" ht="12">
      <c r="A20" s="97">
        <v>950</v>
      </c>
      <c r="B20" s="98"/>
      <c r="C20" s="93" t="s">
        <v>34</v>
      </c>
      <c r="D20" s="94" t="s">
        <v>40</v>
      </c>
      <c r="E20" s="94">
        <v>0</v>
      </c>
      <c r="F20" s="94"/>
      <c r="G20" s="99"/>
      <c r="H20" s="100"/>
    </row>
    <row r="21" spans="1:8" s="101" customFormat="1" ht="12" hidden="1">
      <c r="A21" s="97">
        <v>274</v>
      </c>
      <c r="B21" s="98"/>
      <c r="C21" s="93"/>
      <c r="D21" s="94" t="s">
        <v>41</v>
      </c>
      <c r="E21" s="94"/>
      <c r="F21" s="94"/>
      <c r="G21" s="99"/>
      <c r="H21" s="100"/>
    </row>
    <row r="22" spans="1:8" s="101" customFormat="1" ht="12">
      <c r="A22" s="97"/>
      <c r="B22" s="98"/>
      <c r="C22" s="93" t="s">
        <v>36</v>
      </c>
      <c r="D22" s="94" t="s">
        <v>41</v>
      </c>
      <c r="E22" s="94">
        <v>0</v>
      </c>
      <c r="F22" s="94">
        <f>16981.2+4320.7</f>
        <v>21301.9</v>
      </c>
      <c r="G22" s="99"/>
      <c r="H22" s="100">
        <v>25000</v>
      </c>
    </row>
    <row r="23" spans="1:8" ht="12.75">
      <c r="A23" s="91"/>
      <c r="B23" s="92"/>
      <c r="C23" s="93"/>
      <c r="D23" s="94"/>
      <c r="E23" s="95"/>
      <c r="F23" s="95"/>
      <c r="G23" s="104"/>
      <c r="H23" s="105"/>
    </row>
    <row r="24" spans="1:8" ht="12.75">
      <c r="A24" s="91">
        <v>291</v>
      </c>
      <c r="B24" s="92">
        <v>3</v>
      </c>
      <c r="C24" s="93" t="s">
        <v>42</v>
      </c>
      <c r="D24" s="94"/>
      <c r="E24" s="95">
        <v>125000</v>
      </c>
      <c r="F24" s="95">
        <f>135081.66-14745.57-5100</f>
        <v>115236.09</v>
      </c>
      <c r="G24" s="104">
        <v>86661</v>
      </c>
      <c r="H24" s="105">
        <v>145000</v>
      </c>
    </row>
    <row r="25" spans="1:8" ht="12.75">
      <c r="A25" s="91"/>
      <c r="B25" s="92"/>
      <c r="C25" s="93"/>
      <c r="D25" s="94"/>
      <c r="E25" s="95"/>
      <c r="F25" s="95"/>
      <c r="G25" s="104"/>
      <c r="H25" s="105"/>
    </row>
    <row r="26" spans="1:8" ht="12.75">
      <c r="A26" s="91"/>
      <c r="B26" s="92">
        <v>4</v>
      </c>
      <c r="C26" s="93" t="s">
        <v>43</v>
      </c>
      <c r="D26" s="94"/>
      <c r="E26" s="95"/>
      <c r="F26" s="95"/>
      <c r="G26" s="104"/>
      <c r="H26" s="105"/>
    </row>
    <row r="27" spans="1:8" ht="12.75">
      <c r="A27" s="91"/>
      <c r="B27" s="92"/>
      <c r="C27" s="93" t="s">
        <v>44</v>
      </c>
      <c r="D27" s="94"/>
      <c r="E27" s="95">
        <v>22000</v>
      </c>
      <c r="F27" s="95">
        <f>2637.1+9102.35+1452.75</f>
        <v>13192.2</v>
      </c>
      <c r="G27" s="104">
        <v>23644</v>
      </c>
      <c r="H27" s="105">
        <v>34000</v>
      </c>
    </row>
    <row r="28" spans="1:8" ht="12.75">
      <c r="A28" s="91"/>
      <c r="B28" s="92"/>
      <c r="C28" s="93"/>
      <c r="D28" s="94"/>
      <c r="E28" s="106"/>
      <c r="F28" s="106"/>
      <c r="G28" s="107"/>
      <c r="H28" s="108"/>
    </row>
    <row r="29" spans="1:8" ht="12.75">
      <c r="A29" s="91"/>
      <c r="B29" s="92">
        <v>5</v>
      </c>
      <c r="C29" s="93" t="s">
        <v>45</v>
      </c>
      <c r="D29" s="94"/>
      <c r="E29" s="109"/>
      <c r="F29" s="109"/>
      <c r="G29" s="110"/>
      <c r="H29" s="111"/>
    </row>
    <row r="30" spans="1:8" s="101" customFormat="1" ht="12.75">
      <c r="A30" s="97"/>
      <c r="B30" s="98"/>
      <c r="C30" s="93" t="s">
        <v>32</v>
      </c>
      <c r="D30" s="94" t="s">
        <v>46</v>
      </c>
      <c r="E30" s="95">
        <v>427000</v>
      </c>
      <c r="F30" s="95">
        <v>213500</v>
      </c>
      <c r="G30" s="104"/>
      <c r="H30" s="105">
        <v>427000</v>
      </c>
    </row>
    <row r="31" spans="1:8" s="101" customFormat="1" ht="12">
      <c r="A31" s="97"/>
      <c r="B31" s="98"/>
      <c r="C31" s="93" t="s">
        <v>34</v>
      </c>
      <c r="D31" s="94" t="s">
        <v>47</v>
      </c>
      <c r="E31" s="94">
        <v>131000</v>
      </c>
      <c r="F31" s="94">
        <f>1657.75+33904.77+18420.4+7277.25+140.35</f>
        <v>61400.52</v>
      </c>
      <c r="G31" s="99">
        <v>47730</v>
      </c>
      <c r="H31" s="100">
        <v>100000</v>
      </c>
    </row>
    <row r="32" spans="1:8" s="101" customFormat="1" ht="12">
      <c r="A32" s="97"/>
      <c r="B32" s="98"/>
      <c r="C32" s="93"/>
      <c r="D32" s="94"/>
      <c r="E32" s="112"/>
      <c r="F32" s="94"/>
      <c r="G32" s="99"/>
      <c r="H32" s="100"/>
    </row>
    <row r="33" spans="1:8" ht="12.75">
      <c r="A33" s="91"/>
      <c r="B33" s="92">
        <v>6</v>
      </c>
      <c r="C33" s="93" t="s">
        <v>48</v>
      </c>
      <c r="D33" s="94"/>
      <c r="E33" s="113"/>
      <c r="F33" s="95"/>
      <c r="G33" s="104"/>
      <c r="H33" s="105"/>
    </row>
    <row r="34" spans="1:8" s="101" customFormat="1" ht="12.75">
      <c r="A34" s="97"/>
      <c r="B34" s="98"/>
      <c r="C34" s="93" t="s">
        <v>32</v>
      </c>
      <c r="D34" s="94" t="s">
        <v>49</v>
      </c>
      <c r="E34" s="95">
        <v>145000</v>
      </c>
      <c r="F34" s="94">
        <f>129113.72-18420.4-1537.4-4878-720-428.7</f>
        <v>103129.22000000002</v>
      </c>
      <c r="G34" s="99">
        <v>120629</v>
      </c>
      <c r="H34" s="100">
        <v>135000</v>
      </c>
    </row>
    <row r="35" spans="1:8" s="101" customFormat="1" ht="12">
      <c r="A35" s="97">
        <v>951</v>
      </c>
      <c r="B35" s="98"/>
      <c r="C35" s="93" t="s">
        <v>34</v>
      </c>
      <c r="D35" s="94" t="s">
        <v>50</v>
      </c>
      <c r="E35" s="94">
        <v>20000</v>
      </c>
      <c r="F35" s="94">
        <f>1537.4+4878</f>
        <v>6415.4</v>
      </c>
      <c r="G35" s="99">
        <v>11000</v>
      </c>
      <c r="H35" s="100">
        <v>15000</v>
      </c>
    </row>
    <row r="36" spans="1:8" s="101" customFormat="1" ht="12">
      <c r="A36" s="97"/>
      <c r="B36" s="98"/>
      <c r="C36" s="93" t="s">
        <v>36</v>
      </c>
      <c r="D36" s="94" t="s">
        <v>71</v>
      </c>
      <c r="E36" s="94">
        <v>60000</v>
      </c>
      <c r="F36" s="94"/>
      <c r="G36" s="99"/>
      <c r="H36" s="100">
        <v>60000</v>
      </c>
    </row>
    <row r="37" spans="1:8" ht="12.75">
      <c r="A37" s="91"/>
      <c r="B37" s="92"/>
      <c r="C37" s="93"/>
      <c r="D37" s="94"/>
      <c r="E37" s="95"/>
      <c r="F37" s="95"/>
      <c r="G37" s="99"/>
      <c r="H37" s="105"/>
    </row>
    <row r="38" spans="1:8" ht="12.75">
      <c r="A38" s="91"/>
      <c r="B38" s="92">
        <v>7</v>
      </c>
      <c r="C38" s="93" t="s">
        <v>51</v>
      </c>
      <c r="D38" s="94"/>
      <c r="E38" s="95"/>
      <c r="F38" s="95"/>
      <c r="G38" s="104"/>
      <c r="H38" s="105"/>
    </row>
    <row r="39" spans="1:8" s="101" customFormat="1" ht="12.75">
      <c r="A39" s="97">
        <v>503</v>
      </c>
      <c r="B39" s="98"/>
      <c r="C39" s="93" t="s">
        <v>32</v>
      </c>
      <c r="D39" s="94" t="s">
        <v>52</v>
      </c>
      <c r="E39" s="94">
        <v>40000</v>
      </c>
      <c r="F39" s="94">
        <f>14878.12+3803.02</f>
        <v>18681.14</v>
      </c>
      <c r="G39" s="104">
        <v>5800</v>
      </c>
      <c r="H39" s="100">
        <v>40000</v>
      </c>
    </row>
    <row r="40" spans="1:8" s="101" customFormat="1" ht="12">
      <c r="A40" s="97">
        <v>502</v>
      </c>
      <c r="B40" s="98"/>
      <c r="C40" s="93" t="s">
        <v>34</v>
      </c>
      <c r="D40" s="94" t="s">
        <v>53</v>
      </c>
      <c r="E40" s="94">
        <v>50000</v>
      </c>
      <c r="F40" s="94">
        <f>4417.3+31571.2</f>
        <v>35988.5</v>
      </c>
      <c r="G40" s="99">
        <v>29427</v>
      </c>
      <c r="H40" s="100">
        <v>40000</v>
      </c>
    </row>
    <row r="41" spans="1:8" s="101" customFormat="1" ht="12">
      <c r="A41" s="97">
        <v>275</v>
      </c>
      <c r="B41" s="98"/>
      <c r="C41" s="93" t="s">
        <v>36</v>
      </c>
      <c r="D41" s="94" t="s">
        <v>54</v>
      </c>
      <c r="E41" s="94">
        <v>50000</v>
      </c>
      <c r="F41" s="94">
        <v>7718.13</v>
      </c>
      <c r="G41" s="99">
        <v>11666</v>
      </c>
      <c r="H41" s="100">
        <v>15000</v>
      </c>
    </row>
    <row r="42" spans="1:8" s="101" customFormat="1" ht="12">
      <c r="A42" s="97">
        <v>651</v>
      </c>
      <c r="B42" s="98"/>
      <c r="C42" s="93" t="s">
        <v>55</v>
      </c>
      <c r="D42" s="94" t="s">
        <v>56</v>
      </c>
      <c r="E42" s="94">
        <v>0</v>
      </c>
      <c r="F42" s="94"/>
      <c r="G42" s="99">
        <v>0</v>
      </c>
      <c r="H42" s="100"/>
    </row>
    <row r="43" spans="1:8" ht="12.75">
      <c r="A43" s="91"/>
      <c r="B43" s="92"/>
      <c r="C43" s="93"/>
      <c r="D43" s="94"/>
      <c r="E43" s="95"/>
      <c r="F43" s="95"/>
      <c r="G43" s="99"/>
      <c r="H43" s="105"/>
    </row>
    <row r="44" spans="1:8" ht="12.75">
      <c r="A44" s="91"/>
      <c r="B44" s="92">
        <v>8</v>
      </c>
      <c r="C44" s="93" t="s">
        <v>57</v>
      </c>
      <c r="D44" s="94"/>
      <c r="E44" s="95"/>
      <c r="F44" s="95"/>
      <c r="G44" s="104"/>
      <c r="H44" s="105"/>
    </row>
    <row r="45" spans="1:8" s="101" customFormat="1" ht="12.75">
      <c r="A45" s="97"/>
      <c r="B45" s="98"/>
      <c r="C45" s="93" t="s">
        <v>32</v>
      </c>
      <c r="D45" s="94" t="s">
        <v>58</v>
      </c>
      <c r="E45" s="94">
        <v>0</v>
      </c>
      <c r="F45" s="94"/>
      <c r="G45" s="104"/>
      <c r="H45" s="100"/>
    </row>
    <row r="46" spans="1:8" s="101" customFormat="1" ht="12">
      <c r="A46" s="97"/>
      <c r="B46" s="98"/>
      <c r="C46" s="93" t="s">
        <v>34</v>
      </c>
      <c r="D46" s="94" t="s">
        <v>59</v>
      </c>
      <c r="E46" s="94">
        <v>0</v>
      </c>
      <c r="F46" s="94"/>
      <c r="G46" s="99"/>
      <c r="H46" s="100"/>
    </row>
    <row r="47" spans="1:8" ht="12.75">
      <c r="A47" s="91"/>
      <c r="B47" s="92"/>
      <c r="C47" s="93"/>
      <c r="D47" s="94"/>
      <c r="E47" s="95"/>
      <c r="F47" s="95"/>
      <c r="G47" s="99"/>
      <c r="H47" s="105"/>
    </row>
    <row r="48" spans="1:8" ht="12.75">
      <c r="A48" s="91">
        <v>949</v>
      </c>
      <c r="B48" s="92">
        <v>9</v>
      </c>
      <c r="C48" s="93" t="s">
        <v>60</v>
      </c>
      <c r="D48" s="94"/>
      <c r="E48" s="95">
        <v>0</v>
      </c>
      <c r="F48" s="95"/>
      <c r="G48" s="104"/>
      <c r="H48" s="105"/>
    </row>
    <row r="49" spans="1:8" ht="12.75">
      <c r="A49" s="91"/>
      <c r="B49" s="92"/>
      <c r="C49" s="93"/>
      <c r="D49" s="94"/>
      <c r="E49" s="95"/>
      <c r="F49" s="95"/>
      <c r="G49" s="104"/>
      <c r="H49" s="105"/>
    </row>
    <row r="50" spans="1:8" ht="12.75">
      <c r="A50" s="91">
        <v>952</v>
      </c>
      <c r="B50" s="92">
        <v>10</v>
      </c>
      <c r="C50" s="93" t="s">
        <v>61</v>
      </c>
      <c r="D50" s="94"/>
      <c r="E50" s="95">
        <v>0</v>
      </c>
      <c r="F50" s="95"/>
      <c r="G50" s="104"/>
      <c r="H50" s="105"/>
    </row>
    <row r="51" spans="1:8" ht="12.75">
      <c r="A51" s="91"/>
      <c r="B51" s="92"/>
      <c r="C51" s="93"/>
      <c r="D51" s="94"/>
      <c r="E51" s="95"/>
      <c r="F51" s="95"/>
      <c r="G51" s="104"/>
      <c r="H51" s="105"/>
    </row>
    <row r="52" spans="1:10" ht="12.75">
      <c r="A52" s="91"/>
      <c r="B52" s="92">
        <v>11</v>
      </c>
      <c r="C52" s="93" t="s">
        <v>62</v>
      </c>
      <c r="D52" s="94"/>
      <c r="E52" s="95">
        <v>90000</v>
      </c>
      <c r="F52" s="95"/>
      <c r="G52" s="104"/>
      <c r="H52" s="105">
        <v>50000</v>
      </c>
      <c r="J52" s="54" t="s">
        <v>80</v>
      </c>
    </row>
    <row r="53" spans="1:8" ht="12.75">
      <c r="A53" s="91"/>
      <c r="B53" s="92"/>
      <c r="C53" s="93"/>
      <c r="D53" s="94"/>
      <c r="E53" s="95"/>
      <c r="F53" s="95"/>
      <c r="G53" s="104"/>
      <c r="H53" s="105"/>
    </row>
    <row r="54" spans="1:10" ht="12.75">
      <c r="A54" s="91"/>
      <c r="B54" s="92">
        <v>12</v>
      </c>
      <c r="C54" s="93" t="s">
        <v>63</v>
      </c>
      <c r="D54" s="94"/>
      <c r="E54" s="95">
        <v>10000</v>
      </c>
      <c r="F54" s="95"/>
      <c r="G54" s="104">
        <v>1359</v>
      </c>
      <c r="H54" s="105"/>
      <c r="J54" s="54" t="s">
        <v>81</v>
      </c>
    </row>
    <row r="55" spans="1:8" ht="12.75">
      <c r="A55" s="91"/>
      <c r="B55" s="92"/>
      <c r="C55" s="93"/>
      <c r="D55" s="94"/>
      <c r="E55" s="95"/>
      <c r="F55" s="95"/>
      <c r="G55" s="94"/>
      <c r="H55" s="96"/>
    </row>
    <row r="56" spans="1:10" ht="12.75">
      <c r="A56" s="91"/>
      <c r="B56" s="92" t="s">
        <v>64</v>
      </c>
      <c r="C56" s="93"/>
      <c r="D56" s="94"/>
      <c r="E56" s="114">
        <f>SUM(E11:E55)-E16</f>
        <v>3436972</v>
      </c>
      <c r="F56" s="114">
        <f>SUM(F11:F55)</f>
        <v>2271156.58</v>
      </c>
      <c r="G56" s="114">
        <f>SUM(G11:G55)</f>
        <v>1486693</v>
      </c>
      <c r="H56" s="130">
        <f>SUM(H11:H55)-H16</f>
        <v>3524562.32</v>
      </c>
      <c r="J56" s="54" t="s">
        <v>82</v>
      </c>
    </row>
    <row r="57" spans="1:8" ht="13.5" thickBot="1">
      <c r="A57" s="115"/>
      <c r="B57" s="116"/>
      <c r="C57" s="117"/>
      <c r="D57" s="118"/>
      <c r="E57" s="119"/>
      <c r="F57" s="119"/>
      <c r="G57" s="120"/>
      <c r="H57" s="121"/>
    </row>
    <row r="58" spans="1:4" ht="12.75">
      <c r="A58" s="122" t="s">
        <v>65</v>
      </c>
      <c r="C58" s="123"/>
      <c r="D58" s="101"/>
    </row>
    <row r="59" spans="1:4" ht="12.75">
      <c r="A59" s="124"/>
      <c r="C59" s="125"/>
      <c r="D59" s="101"/>
    </row>
    <row r="60" spans="3:4" ht="12.75">
      <c r="C60" s="123"/>
      <c r="D60" s="101"/>
    </row>
    <row r="61" spans="3:4" ht="12.75">
      <c r="C61" s="123"/>
      <c r="D61" s="101"/>
    </row>
    <row r="62" spans="3:4" ht="12.75">
      <c r="C62" s="123"/>
      <c r="D62" s="101"/>
    </row>
    <row r="63" spans="3:4" ht="12.75">
      <c r="C63" s="123"/>
      <c r="D63" s="127"/>
    </row>
    <row r="64" spans="3:4" ht="12.75">
      <c r="C64" s="123"/>
      <c r="D64" s="101"/>
    </row>
    <row r="65" spans="3:4" ht="12.75">
      <c r="C65" s="123"/>
      <c r="D65" s="101"/>
    </row>
    <row r="66" spans="3:4" ht="12.75">
      <c r="C66" s="123"/>
      <c r="D66" s="101"/>
    </row>
    <row r="67" spans="3:4" ht="12.75">
      <c r="C67" s="123"/>
      <c r="D67" s="101"/>
    </row>
    <row r="68" spans="3:4" ht="12.75">
      <c r="C68" s="123"/>
      <c r="D68" s="101"/>
    </row>
    <row r="69" spans="3:4" ht="12.75">
      <c r="C69" s="123"/>
      <c r="D69" s="101"/>
    </row>
    <row r="70" spans="3:4" ht="12.75">
      <c r="C70" s="123"/>
      <c r="D70" s="101"/>
    </row>
    <row r="71" spans="3:4" ht="12.75">
      <c r="C71" s="123"/>
      <c r="D71" s="101"/>
    </row>
    <row r="72" spans="3:4" ht="12.75">
      <c r="C72" s="123"/>
      <c r="D72" s="101"/>
    </row>
    <row r="73" spans="3:4" ht="12.75">
      <c r="C73" s="123"/>
      <c r="D73" s="101"/>
    </row>
    <row r="74" spans="3:4" ht="12.75">
      <c r="C74" s="123"/>
      <c r="D74" s="101"/>
    </row>
    <row r="75" spans="3:4" ht="12.75">
      <c r="C75" s="123"/>
      <c r="D75" s="101"/>
    </row>
    <row r="76" spans="3:4" ht="12.75">
      <c r="C76" s="123"/>
      <c r="D76" s="101"/>
    </row>
    <row r="77" spans="3:4" ht="12.75">
      <c r="C77" s="123"/>
      <c r="D77" s="101"/>
    </row>
    <row r="78" spans="3:4" ht="12.75">
      <c r="C78" s="123"/>
      <c r="D78" s="101"/>
    </row>
    <row r="79" spans="3:4" ht="12.75">
      <c r="C79" s="123"/>
      <c r="D79" s="101"/>
    </row>
    <row r="80" spans="3:4" ht="12.75">
      <c r="C80" s="123"/>
      <c r="D80" s="101"/>
    </row>
    <row r="81" spans="3:4" ht="12.75">
      <c r="C81" s="123"/>
      <c r="D81" s="101"/>
    </row>
    <row r="82" spans="3:4" ht="12.75">
      <c r="C82" s="123"/>
      <c r="D82" s="101"/>
    </row>
    <row r="83" spans="3:4" ht="12.75">
      <c r="C83" s="123"/>
      <c r="D83" s="101"/>
    </row>
  </sheetData>
  <printOptions horizontalCentered="1"/>
  <pageMargins left="0.75" right="0.75" top="0.75" bottom="0.32" header="0.3" footer="0.19"/>
  <pageSetup horizontalDpi="600" verticalDpi="600" orientation="portrait" paperSize="9" r:id="rId3"/>
  <headerFooter alignWithMargins="0">
    <oddFooter>&amp;C &amp;R2000CoreExpenditures
&amp;D
SC25-22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workbookViewId="0" topLeftCell="A1">
      <pane xSplit="1" ySplit="8" topLeftCell="B1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24" sqref="E24"/>
    </sheetView>
  </sheetViews>
  <sheetFormatPr defaultColWidth="9.140625" defaultRowHeight="12.75"/>
  <cols>
    <col min="1" max="1" width="1.57421875" style="0" customWidth="1"/>
    <col min="2" max="2" width="35.7109375" style="0" customWidth="1"/>
    <col min="3" max="4" width="12.7109375" style="0" customWidth="1"/>
    <col min="5" max="5" width="11.7109375" style="0" customWidth="1"/>
  </cols>
  <sheetData>
    <row r="1" spans="1:5" ht="18.75">
      <c r="A1" s="1"/>
      <c r="B1" s="2"/>
      <c r="C1" s="2"/>
      <c r="D1" s="2"/>
      <c r="E1" s="3" t="s">
        <v>66</v>
      </c>
    </row>
    <row r="2" spans="1:5" s="7" customFormat="1" ht="15.75">
      <c r="A2" s="4" t="s">
        <v>0</v>
      </c>
      <c r="B2" s="5"/>
      <c r="C2" s="5"/>
      <c r="D2" s="5"/>
      <c r="E2" s="6"/>
    </row>
    <row r="3" spans="1:5" s="7" customFormat="1" ht="15.75">
      <c r="A3" s="4" t="s">
        <v>72</v>
      </c>
      <c r="B3" s="5"/>
      <c r="C3" s="5"/>
      <c r="D3" s="5"/>
      <c r="E3" s="6"/>
    </row>
    <row r="4" spans="1:5" s="11" customFormat="1" ht="12.75">
      <c r="A4" s="8" t="s">
        <v>73</v>
      </c>
      <c r="B4" s="9"/>
      <c r="C4" s="9"/>
      <c r="D4" s="9"/>
      <c r="E4" s="10"/>
    </row>
    <row r="5" spans="1:5" ht="12.75">
      <c r="A5" s="12" t="s">
        <v>1</v>
      </c>
      <c r="B5" s="13"/>
      <c r="C5" s="13"/>
      <c r="D5" s="13"/>
      <c r="E5" s="14"/>
    </row>
    <row r="6" spans="1:5" ht="12.75">
      <c r="A6" s="15"/>
      <c r="B6" s="16"/>
      <c r="C6" s="16"/>
      <c r="D6" s="16"/>
      <c r="E6" s="17"/>
    </row>
    <row r="7" spans="1:5" ht="5.25" customHeight="1">
      <c r="A7" s="18"/>
      <c r="B7" s="19"/>
      <c r="C7" s="19"/>
      <c r="D7" s="19"/>
      <c r="E7" s="20"/>
    </row>
    <row r="8" spans="1:5" s="25" customFormat="1" ht="45" customHeight="1" thickBot="1">
      <c r="A8" s="21"/>
      <c r="B8" s="22" t="s">
        <v>2</v>
      </c>
      <c r="C8" s="23" t="s">
        <v>74</v>
      </c>
      <c r="D8" s="23" t="s">
        <v>77</v>
      </c>
      <c r="E8" s="24" t="s">
        <v>75</v>
      </c>
    </row>
    <row r="9" spans="1:5" ht="13.5" thickTop="1">
      <c r="A9" s="26"/>
      <c r="B9" s="27"/>
      <c r="C9" s="27"/>
      <c r="D9" s="27"/>
      <c r="E9" s="28"/>
    </row>
    <row r="10" spans="1:5" ht="12.75">
      <c r="A10" s="26"/>
      <c r="B10" s="27" t="s">
        <v>76</v>
      </c>
      <c r="C10" s="29">
        <v>2328222</v>
      </c>
      <c r="D10" s="29">
        <v>2025560</v>
      </c>
      <c r="E10" s="30">
        <v>2328222</v>
      </c>
    </row>
    <row r="11" spans="1:5" ht="12.75">
      <c r="A11" s="26"/>
      <c r="B11" s="27"/>
      <c r="C11" s="29"/>
      <c r="D11" s="29"/>
      <c r="E11" s="30"/>
    </row>
    <row r="12" spans="1:5" ht="12.75">
      <c r="A12" s="26"/>
      <c r="B12" s="27" t="s">
        <v>3</v>
      </c>
      <c r="C12" s="29">
        <v>761250</v>
      </c>
      <c r="D12" s="29">
        <v>761250</v>
      </c>
      <c r="E12" s="30">
        <v>761250</v>
      </c>
    </row>
    <row r="13" spans="1:5" ht="12.75">
      <c r="A13" s="26"/>
      <c r="B13" s="27"/>
      <c r="C13" s="29"/>
      <c r="D13" s="29"/>
      <c r="E13" s="30"/>
    </row>
    <row r="14" spans="1:5" ht="12.75">
      <c r="A14" s="26"/>
      <c r="B14" s="27" t="s">
        <v>4</v>
      </c>
      <c r="C14" s="29">
        <v>150000</v>
      </c>
      <c r="D14" s="29">
        <v>108958.7</v>
      </c>
      <c r="E14" s="30">
        <v>168121.6</v>
      </c>
    </row>
    <row r="15" spans="1:5" ht="12.75">
      <c r="A15" s="26"/>
      <c r="B15" s="27" t="s">
        <v>5</v>
      </c>
      <c r="C15" s="29"/>
      <c r="D15" s="29"/>
      <c r="E15" s="30"/>
    </row>
    <row r="16" spans="1:5" ht="12.75">
      <c r="A16" s="26"/>
      <c r="B16" s="27"/>
      <c r="C16" s="29"/>
      <c r="D16" s="29"/>
      <c r="E16" s="30"/>
    </row>
    <row r="17" spans="1:5" ht="12.75">
      <c r="A17" s="26"/>
      <c r="B17" s="27" t="s">
        <v>6</v>
      </c>
      <c r="C17" s="29">
        <v>110000</v>
      </c>
      <c r="D17" s="29">
        <v>115382</v>
      </c>
      <c r="E17" s="30">
        <v>135000</v>
      </c>
    </row>
    <row r="18" spans="1:5" ht="12.75">
      <c r="A18" s="26"/>
      <c r="B18" s="27"/>
      <c r="C18" s="29"/>
      <c r="D18" s="29"/>
      <c r="E18" s="30"/>
    </row>
    <row r="19" spans="1:5" ht="12.75">
      <c r="A19" s="26"/>
      <c r="B19" s="27" t="s">
        <v>7</v>
      </c>
      <c r="D19" s="29"/>
      <c r="E19" s="30"/>
    </row>
    <row r="20" spans="1:5" ht="12.75">
      <c r="A20" s="26"/>
      <c r="B20" s="27" t="s">
        <v>8</v>
      </c>
      <c r="C20" s="29">
        <v>50000</v>
      </c>
      <c r="D20" s="29">
        <v>10485</v>
      </c>
      <c r="E20" s="30">
        <v>26000</v>
      </c>
    </row>
    <row r="21" spans="1:5" ht="12.75">
      <c r="A21" s="26"/>
      <c r="B21" s="27" t="s">
        <v>9</v>
      </c>
      <c r="C21" s="29">
        <v>25000</v>
      </c>
      <c r="D21" s="29">
        <v>44210</v>
      </c>
      <c r="E21" s="30">
        <v>25000</v>
      </c>
    </row>
    <row r="22" spans="1:5" ht="12.75">
      <c r="A22" s="26"/>
      <c r="B22" s="27" t="s">
        <v>10</v>
      </c>
      <c r="C22" s="29">
        <v>12500</v>
      </c>
      <c r="D22" s="29">
        <v>0</v>
      </c>
      <c r="E22" s="30">
        <v>18000</v>
      </c>
    </row>
    <row r="23" spans="1:5" ht="12.75">
      <c r="A23" s="26"/>
      <c r="B23" s="129" t="s">
        <v>78</v>
      </c>
      <c r="C23" s="29">
        <v>5000</v>
      </c>
      <c r="D23" s="29"/>
      <c r="E23" s="30">
        <v>18282</v>
      </c>
    </row>
    <row r="24" spans="1:5" ht="12.75">
      <c r="A24" s="26"/>
      <c r="B24" s="27"/>
      <c r="C24" s="29"/>
      <c r="D24" s="29"/>
      <c r="E24" s="30"/>
    </row>
    <row r="25" spans="1:5" ht="12.75">
      <c r="A25" s="26"/>
      <c r="B25" s="27" t="s">
        <v>11</v>
      </c>
      <c r="C25" s="29">
        <v>5000</v>
      </c>
      <c r="D25" s="29">
        <v>0</v>
      </c>
      <c r="E25" s="31">
        <v>0</v>
      </c>
    </row>
    <row r="26" spans="1:5" ht="12.75">
      <c r="A26" s="26"/>
      <c r="B26" s="27" t="s">
        <v>86</v>
      </c>
      <c r="C26" s="29"/>
      <c r="D26" s="29"/>
      <c r="E26" s="30">
        <v>44686</v>
      </c>
    </row>
    <row r="27" spans="1:5" ht="12.75">
      <c r="A27" s="26"/>
      <c r="B27" s="27"/>
      <c r="C27" s="32" t="s">
        <v>12</v>
      </c>
      <c r="D27" s="32"/>
      <c r="E27" s="31"/>
    </row>
    <row r="28" spans="1:5" ht="12.75">
      <c r="A28" s="26"/>
      <c r="B28" s="27"/>
      <c r="C28" s="32" t="s">
        <v>12</v>
      </c>
      <c r="D28" s="32"/>
      <c r="E28" s="31"/>
    </row>
    <row r="29" spans="1:5" ht="12.75">
      <c r="A29" s="26"/>
      <c r="B29" s="27"/>
      <c r="C29" s="33" t="s">
        <v>12</v>
      </c>
      <c r="D29" s="33"/>
      <c r="E29" s="34"/>
    </row>
    <row r="30" spans="1:5" s="11" customFormat="1" ht="12.75">
      <c r="A30" s="35"/>
      <c r="B30" s="36" t="s">
        <v>13</v>
      </c>
      <c r="C30" s="37">
        <f>SUM(C10:C29)</f>
        <v>3446972</v>
      </c>
      <c r="D30" s="37">
        <f>SUM(D10:D29)</f>
        <v>3065845.7</v>
      </c>
      <c r="E30" s="38">
        <f>SUM(E10:E29)</f>
        <v>3524561.6</v>
      </c>
    </row>
    <row r="31" spans="1:5" ht="12.75">
      <c r="A31" s="39"/>
      <c r="B31" s="40"/>
      <c r="C31" s="41" t="s">
        <v>12</v>
      </c>
      <c r="D31" s="41"/>
      <c r="E31" s="42"/>
    </row>
    <row r="32" spans="1:5" ht="12.75">
      <c r="A32" s="27"/>
      <c r="B32" s="27"/>
      <c r="C32" s="33" t="s">
        <v>12</v>
      </c>
      <c r="D32" s="33"/>
      <c r="E32" s="33"/>
    </row>
    <row r="33" spans="1:5" ht="12.75">
      <c r="A33" s="27"/>
      <c r="B33" s="27"/>
      <c r="C33" s="33" t="s">
        <v>12</v>
      </c>
      <c r="D33" s="33"/>
      <c r="E33" s="33"/>
    </row>
    <row r="34" spans="1:5" ht="12.75">
      <c r="A34" s="27"/>
      <c r="B34" s="27"/>
      <c r="C34" s="33" t="s">
        <v>12</v>
      </c>
      <c r="D34" s="33"/>
      <c r="E34" s="33"/>
    </row>
    <row r="35" spans="3:5" ht="12.75">
      <c r="C35" s="43" t="s">
        <v>12</v>
      </c>
      <c r="D35" s="43"/>
      <c r="E35" s="43"/>
    </row>
    <row r="36" spans="1:5" ht="12.75">
      <c r="A36" s="44"/>
      <c r="B36" s="45" t="s">
        <v>14</v>
      </c>
      <c r="C36" s="46" t="s">
        <v>12</v>
      </c>
      <c r="D36" s="47"/>
      <c r="E36" s="33"/>
    </row>
    <row r="37" spans="1:5" ht="12.75">
      <c r="A37" s="26"/>
      <c r="B37" s="27"/>
      <c r="C37" s="27"/>
      <c r="D37" s="28"/>
      <c r="E37" s="27"/>
    </row>
    <row r="38" spans="1:5" ht="12.75">
      <c r="A38" s="26"/>
      <c r="B38" s="27" t="s">
        <v>15</v>
      </c>
      <c r="C38" s="27"/>
      <c r="D38" s="28"/>
      <c r="E38" s="27"/>
    </row>
    <row r="39" spans="1:5" ht="12.75">
      <c r="A39" s="26"/>
      <c r="B39" s="27" t="s">
        <v>16</v>
      </c>
      <c r="C39" s="27"/>
      <c r="D39" s="28"/>
      <c r="E39" s="27"/>
    </row>
    <row r="40" spans="1:5" ht="12.75">
      <c r="A40" s="26"/>
      <c r="B40" s="27" t="s">
        <v>17</v>
      </c>
      <c r="C40" s="27"/>
      <c r="D40" s="28"/>
      <c r="E40" s="27"/>
    </row>
    <row r="41" spans="1:5" ht="12.75">
      <c r="A41" s="26"/>
      <c r="B41" s="27" t="s">
        <v>18</v>
      </c>
      <c r="C41" s="27"/>
      <c r="D41" s="28"/>
      <c r="E41" s="27"/>
    </row>
    <row r="42" spans="1:5" ht="12.75">
      <c r="A42" s="26"/>
      <c r="B42" s="27" t="s">
        <v>19</v>
      </c>
      <c r="C42" s="27"/>
      <c r="D42" s="28"/>
      <c r="E42" s="27"/>
    </row>
    <row r="43" spans="1:5" ht="12.75">
      <c r="A43" s="26"/>
      <c r="B43" s="27" t="s">
        <v>20</v>
      </c>
      <c r="C43" s="27"/>
      <c r="D43" s="28"/>
      <c r="E43" s="27"/>
    </row>
    <row r="44" spans="1:5" ht="12.75">
      <c r="A44" s="26"/>
      <c r="B44" s="27" t="s">
        <v>21</v>
      </c>
      <c r="C44" s="27"/>
      <c r="D44" s="28"/>
      <c r="E44" s="27"/>
    </row>
    <row r="45" spans="1:5" ht="12.75">
      <c r="A45" s="39"/>
      <c r="B45" s="40"/>
      <c r="C45" s="40"/>
      <c r="D45" s="48"/>
      <c r="E45" s="27"/>
    </row>
  </sheetData>
  <printOptions horizontalCentered="1"/>
  <pageMargins left="0.75" right="0.75" top="1" bottom="1" header="0" footer="0"/>
  <pageSetup fitToHeight="1" fitToWidth="1" horizontalDpi="600" verticalDpi="600" orientation="portrait" paperSize="9" r:id="rId1"/>
  <headerFooter alignWithMargins="0">
    <oddFooter>&amp;R2000 Core Income
&amp;D
SC25-22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Conservation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 Paulette - Ramsar</dc:creator>
  <cp:keywords/>
  <dc:description/>
  <cp:lastModifiedBy>Dwight Peck</cp:lastModifiedBy>
  <cp:lastPrinted>2000-09-28T11:58:34Z</cp:lastPrinted>
  <dcterms:created xsi:type="dcterms:W3CDTF">1999-10-28T14:02:43Z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